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ud-8\d\Documents\1ОТКРЫТЫЙ БЮДЖЕТ\НАПОЛНЕНИЕ САЙТА\6 Оперативная информация об исполнении бюджета и финансовый контроль\Квартальный отчеты 2023\9 месяцев\"/>
    </mc:Choice>
  </mc:AlternateContent>
  <bookViews>
    <workbookView xWindow="3600" yWindow="-120" windowWidth="29040" windowHeight="15840"/>
  </bookViews>
  <sheets>
    <sheet name="Приложение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4" i="1" l="1"/>
  <c r="I12" i="1"/>
  <c r="D13" i="1"/>
  <c r="E13" i="1"/>
  <c r="H13" i="1"/>
  <c r="C13" i="1"/>
  <c r="C5" i="1"/>
  <c r="F15" i="1"/>
  <c r="G25" i="1" l="1"/>
  <c r="G26" i="1"/>
  <c r="G27" i="1"/>
  <c r="G28" i="1"/>
  <c r="G30" i="1"/>
  <c r="G32" i="1"/>
  <c r="G33" i="1"/>
  <c r="G34" i="1"/>
  <c r="G35" i="1"/>
  <c r="G36" i="1"/>
  <c r="G37" i="1"/>
  <c r="G39" i="1"/>
  <c r="G40" i="1"/>
  <c r="G42" i="1"/>
  <c r="G44" i="1"/>
  <c r="G45" i="1"/>
  <c r="G46" i="1"/>
  <c r="G48" i="1"/>
  <c r="G49" i="1"/>
  <c r="G50" i="1"/>
  <c r="G52" i="1"/>
  <c r="G53" i="1"/>
  <c r="G54" i="1"/>
  <c r="G16" i="1"/>
  <c r="G17" i="1"/>
  <c r="G18" i="1"/>
  <c r="G20" i="1"/>
  <c r="G21" i="1"/>
  <c r="G22" i="1"/>
  <c r="G23" i="1"/>
  <c r="G6" i="1"/>
  <c r="G7" i="1"/>
  <c r="G8" i="1"/>
  <c r="G9" i="1"/>
  <c r="G10" i="1"/>
  <c r="F52" i="1"/>
  <c r="F54" i="1"/>
  <c r="F56" i="1"/>
  <c r="F39" i="1"/>
  <c r="F40" i="1"/>
  <c r="F42" i="1"/>
  <c r="F44" i="1"/>
  <c r="F45" i="1"/>
  <c r="F46" i="1"/>
  <c r="F48" i="1"/>
  <c r="F49" i="1"/>
  <c r="F50" i="1"/>
  <c r="F53" i="1"/>
  <c r="F20" i="1"/>
  <c r="F21" i="1"/>
  <c r="F22" i="1"/>
  <c r="F23" i="1"/>
  <c r="F25" i="1"/>
  <c r="F26" i="1"/>
  <c r="F27" i="1"/>
  <c r="F28" i="1"/>
  <c r="F30" i="1"/>
  <c r="F32" i="1"/>
  <c r="F33" i="1"/>
  <c r="F34" i="1"/>
  <c r="F35" i="1"/>
  <c r="F36" i="1"/>
  <c r="F37" i="1"/>
  <c r="F6" i="1"/>
  <c r="F7" i="1"/>
  <c r="F8" i="1"/>
  <c r="F9" i="1"/>
  <c r="F10" i="1"/>
  <c r="F12" i="1"/>
  <c r="F16" i="1"/>
  <c r="F17" i="1"/>
  <c r="F18" i="1"/>
  <c r="H4" i="1" l="1"/>
  <c r="D55" i="1" l="1"/>
  <c r="E55" i="1"/>
  <c r="C55" i="1"/>
  <c r="D51" i="1"/>
  <c r="E51" i="1"/>
  <c r="C51" i="1"/>
  <c r="D47" i="1"/>
  <c r="E47" i="1"/>
  <c r="C47" i="1"/>
  <c r="D43" i="1"/>
  <c r="E43" i="1"/>
  <c r="C43" i="1"/>
  <c r="E41" i="1"/>
  <c r="D41" i="1"/>
  <c r="C41" i="1"/>
  <c r="D38" i="1"/>
  <c r="E38" i="1"/>
  <c r="C38" i="1"/>
  <c r="E31" i="1"/>
  <c r="C31" i="1"/>
  <c r="D29" i="1"/>
  <c r="E29" i="1"/>
  <c r="C29" i="1"/>
  <c r="D24" i="1"/>
  <c r="E24" i="1"/>
  <c r="C24" i="1"/>
  <c r="D19" i="1"/>
  <c r="E19" i="1"/>
  <c r="C19" i="1"/>
  <c r="D15" i="1"/>
  <c r="E15" i="1"/>
  <c r="C15" i="1"/>
  <c r="D5" i="1"/>
  <c r="E5" i="1"/>
  <c r="F31" i="1" l="1"/>
  <c r="G31" i="1"/>
  <c r="G15" i="1"/>
  <c r="F47" i="1"/>
  <c r="G47" i="1"/>
  <c r="F29" i="1"/>
  <c r="G29" i="1"/>
  <c r="F19" i="1"/>
  <c r="G19" i="1"/>
  <c r="G51" i="1"/>
  <c r="F51" i="1"/>
  <c r="G5" i="1"/>
  <c r="F5" i="1"/>
  <c r="G43" i="1"/>
  <c r="F43" i="1"/>
  <c r="G41" i="1"/>
  <c r="F41" i="1"/>
  <c r="F24" i="1"/>
  <c r="G24" i="1"/>
  <c r="F38" i="1"/>
  <c r="G38" i="1"/>
  <c r="F55" i="1"/>
  <c r="D4" i="1" l="1"/>
  <c r="I5" i="1"/>
  <c r="I6" i="1"/>
  <c r="I7" i="1"/>
  <c r="I8" i="1"/>
  <c r="I9" i="1"/>
  <c r="I10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E4" i="1"/>
  <c r="I4" i="1" l="1"/>
  <c r="G4" i="1"/>
  <c r="F4" i="1"/>
  <c r="G11" i="1"/>
  <c r="G12" i="1"/>
  <c r="G55" i="1"/>
  <c r="G56" i="1"/>
</calcChain>
</file>

<file path=xl/sharedStrings.xml><?xml version="1.0" encoding="utf-8"?>
<sst xmlns="http://schemas.openxmlformats.org/spreadsheetml/2006/main" count="116" uniqueCount="116">
  <si>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</si>
  <si>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</si>
  <si>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</si>
  <si>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</si>
  <si>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</si>
  <si>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</si>
  <si>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</si>
  <si>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</si>
  <si>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</si>
  <si>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</si>
  <si>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</si>
  <si>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</si>
  <si>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</si>
  <si>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</si>
  <si>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</si>
  <si>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</si>
  <si>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</si>
  <si>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</si>
  <si>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</si>
  <si>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</si>
  <si>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</si>
  <si>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</si>
  <si>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</si>
  <si>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</si>
  <si>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</si>
  <si>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</si>
  <si>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</si>
  <si>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</si>
  <si>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</si>
  <si>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</si>
  <si>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</si>
  <si>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</si>
  <si>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</si>
  <si>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</si>
  <si>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</si>
  <si>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</si>
  <si>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</si>
  <si>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</si>
  <si>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</si>
  <si>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</si>
  <si>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</si>
  <si>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</si>
  <si>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</si>
  <si>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</si>
  <si>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</si>
  <si>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</si>
  <si>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</si>
  <si>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</si>
  <si>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</si>
  <si>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</si>
  <si>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</si>
  <si>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</si>
  <si>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t>Водное хозяйство</t>
  </si>
  <si>
    <t>000 0100 0000000000 000</t>
  </si>
  <si>
    <t>000 0102 0000000000 000</t>
  </si>
  <si>
    <t>000 0103 0000000000 000</t>
  </si>
  <si>
    <t>000 0104 0000000000 000</t>
  </si>
  <si>
    <t>000 0106 0000000000 000</t>
  </si>
  <si>
    <t>000 0107 0000000000 000</t>
  </si>
  <si>
    <t>000 0111 0000000000 000</t>
  </si>
  <si>
    <t>000 0113 0000000000 000</t>
  </si>
  <si>
    <t>000 0300 0000000000 000</t>
  </si>
  <si>
    <t>000 0309 0000000000 000</t>
  </si>
  <si>
    <t>000 0314 0000000000 000</t>
  </si>
  <si>
    <t>000 0400 0000000000 000</t>
  </si>
  <si>
    <t>000 0406 0000000000 000</t>
  </si>
  <si>
    <t>000 0408 0000000000 000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</si>
  <si>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</si>
  <si>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</si>
  <si>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</si>
  <si>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</si>
  <si>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</si>
  <si>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</si>
  <si>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000 0505 0000000000 000</t>
  </si>
  <si>
    <t>000 0600 0000000000 000</t>
  </si>
  <si>
    <t>000 0605 0000000000 000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</si>
  <si>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</si>
  <si>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</si>
  <si>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</si>
  <si>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</si>
  <si>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</si>
  <si>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</si>
  <si>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</si>
  <si>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</si>
  <si>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</si>
  <si>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</si>
  <si>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</si>
  <si>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</si>
  <si>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</si>
  <si>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</si>
  <si>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000 1003 0000000000 000</t>
  </si>
  <si>
    <t>000 1004 0000000000 000</t>
  </si>
  <si>
    <t>000 1100 0000000000 000</t>
  </si>
  <si>
    <t>000 1101 0000000000 000</t>
  </si>
  <si>
    <t>000 1102 0000000000 000</t>
  </si>
  <si>
    <t>000 1103 0000000000 000</t>
  </si>
  <si>
    <t>000 1200 0000000000 000</t>
  </si>
  <si>
    <t>000 1201 0000000000 000</t>
  </si>
  <si>
    <t>000 1202 0000000000 000</t>
  </si>
  <si>
    <t>000 1204 0000000000 000</t>
  </si>
  <si>
    <t>000 1300 0000000000 000</t>
  </si>
  <si>
    <t>000 1301 0000000000 000</t>
  </si>
  <si>
    <t>000 0310 0000000000 000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</si>
  <si>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</si>
  <si>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Утвержденные бюджетные назначения на 2023 год, тыс. руб.</t>
  </si>
  <si>
    <r>
      <t xml:space="preserve">% исполнения утвержденных бюджетных назначений на  </t>
    </r>
    <r>
      <rPr>
        <i/>
        <sz val="9"/>
        <rFont val="Times New Roman"/>
        <family val="1"/>
        <charset val="204"/>
      </rPr>
      <t>2023год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</si>
  <si>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</si>
  <si>
    <r>
      <t xml:space="preserve">Сведения об исполнении бюджета го Красногорск о распределении ассигнований по разделам и подразделам классификации расходов бюджетов за отчетный период текущего финансового года в сравнении с запланированными значениями на соответсвующий период  и соответствующим периодом прошлого года (по состоянию на </t>
    </r>
    <r>
      <rPr>
        <i/>
        <sz val="12"/>
        <rFont val="Times New Roman"/>
        <family val="1"/>
        <charset val="204"/>
      </rPr>
      <t>01.10.2023</t>
    </r>
    <r>
      <rPr>
        <b/>
        <sz val="12"/>
        <rFont val="Times New Roman"/>
        <family val="1"/>
        <charset val="204"/>
      </rPr>
      <t>)</t>
    </r>
  </si>
  <si>
    <t>Утвержденные бюджетные назначения на 9 месяцев 2023 года, тыс. руб.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</si>
  <si>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01.10.2023</t>
    </r>
    <r>
      <rPr>
        <sz val="9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</si>
  <si>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9 месяцев </t>
    </r>
    <r>
      <rPr>
        <i/>
        <sz val="9"/>
        <rFont val="Times New Roman"/>
        <family val="1"/>
        <charset val="204"/>
      </rPr>
      <t>2023года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</si>
  <si>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01.10.2022</t>
    </r>
    <r>
      <rPr>
        <sz val="9"/>
        <rFont val="Times New Roman"/>
        <family val="1"/>
        <charset val="204"/>
      </rPr>
      <t>, тыс. руб.</t>
    </r>
  </si>
  <si>
    <t>000 0200 0000000000 000</t>
  </si>
  <si>
    <t>000 0209 0000000000 000</t>
  </si>
  <si>
    <t>Национальная оборона</t>
  </si>
  <si>
    <t>Другие вопросы в области национальной обороны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</si>
</sst>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[&gt;=50]#,##0.0,;[Red][&lt;=-50]\-#,##0.0,;#,##0.0,"/>
    <numFmt numFmtId="167" formatCode="0.0;[Red]0.0"/>
  </numFmts>
  <fonts count="16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166" fontId="13" fillId="2" borderId="2" xfId="0" applyNumberFormat="1" applyFont="1" applyFill="1" applyBorder="1" applyAlignment="1">
      <alignment horizontal="right" vertical="center"/>
    </xf>
    <xf numFmtId="165" fontId="14" fillId="0" borderId="1" xfId="0" applyNumberFormat="1" applyFont="1" applyBorder="1" applyAlignment="1">
      <alignment horizontal="center" vertical="center" wrapText="1"/>
    </xf>
    <xf numFmtId="166" fontId="15" fillId="2" borderId="3" xfId="0" applyNumberFormat="1" applyFont="1" applyFill="1" applyBorder="1" applyAlignment="1">
      <alignment horizontal="right" vertical="center"/>
    </xf>
    <xf numFmtId="166" fontId="15" fillId="2" borderId="2" xfId="0" applyNumberFormat="1" applyFont="1" applyFill="1" applyBorder="1" applyAlignment="1">
      <alignment horizontal="right" vertical="center"/>
    </xf>
    <xf numFmtId="167" fontId="0" fillId="0" borderId="0" xfId="0" applyNumberFormat="1"/>
    <xf numFmtId="0" fontId="14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6" fontId="13" fillId="2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3" fillId="3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_Приложение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10" zoomScaleNormal="100" zoomScaleSheetLayoutView="70" workbookViewId="0">
      <selection activeCell="B32" sqref="B32"/>
    </sheetView>
  </sheetViews>
  <sheetFormatPr defaultRowHeight="15" x14ac:dyDescent="0.25"/>
  <cols>
    <col min="1" max="1" width="24" customWidth="1"/>
    <col min="2" max="2" width="54.28515625" customWidth="1"/>
    <col min="3" max="9" width="15.42578125" style="9" customWidth="1"/>
    <col min="10" max="10" width="17.28515625" customWidth="1"/>
    <col min="11" max="11" width="15.7109375" bestFit="1" customWidth="1"/>
  </cols>
  <sheetData>
    <row r="1" spans="1:11" ht="54.75" customHeight="1" x14ac:dyDescent="0.25">
      <c r="A1" s="19" t="s">
        <v>107</v>
      </c>
      <c r="B1" s="19"/>
      <c r="C1" s="19"/>
      <c r="D1" s="19"/>
      <c r="E1" s="19"/>
      <c r="F1" s="19"/>
      <c r="G1" s="19"/>
      <c r="H1" s="19"/>
      <c r="I1" s="19"/>
    </row>
    <row r="3" spans="1:11" ht="60" x14ac:dyDescent="0.25">
      <c r="A3" s="1" t="s">
        <v>49</v>
      </c>
      <c r="B3" s="1" t="s">
        <v>50</v>
      </c>
      <c r="C3" s="1" t="s">
        <v>104</v>
      </c>
      <c r="D3" s="1" t="s">
        <v>108</v>
      </c>
      <c r="E3" s="5" t="s">
        <v>109</v>
      </c>
      <c r="F3" s="5" t="s">
        <v>110</v>
      </c>
      <c r="G3" s="5" t="s">
        <v>105</v>
      </c>
      <c r="H3" s="5" t="s">
        <v>111</v>
      </c>
      <c r="I3" s="5" t="s">
        <v>106</v>
      </c>
    </row>
    <row r="4" spans="1:11" x14ac:dyDescent="0.25">
      <c r="A4" s="2"/>
      <c r="B4" s="15" t="s">
        <v>0</v>
      </c>
      <c r="C4" s="16">
        <f>(C5+C15+C19+C24+C29+C31+C38+C41+C43+C47+C51+C55+C13)/1000</f>
        <v>24518007.778669998</v>
      </c>
      <c r="D4" s="16">
        <f>(D5+D15+D19+D24+D29+D31+D38+D41+D43+D47+D51+D55)/1000</f>
        <v>15298541.856990002</v>
      </c>
      <c r="E4" s="16">
        <f>(E5+E15+E19+E24+E29+E31+E38+E41+E43+E47+E51+E55)/1000</f>
        <v>14595424.926580001</v>
      </c>
      <c r="F4" s="11">
        <f>E4/D4</f>
        <v>0.95404026494925442</v>
      </c>
      <c r="G4" s="11">
        <f>E4/C4</f>
        <v>0.59529408173520626</v>
      </c>
      <c r="H4" s="16">
        <f>(H5+H15+H19+H24+H29+H31+H38+H41+H43+H47+H51+H55)/1000</f>
        <v>13188937.153050002</v>
      </c>
      <c r="I4" s="11">
        <f>(E4-H4)/H4</f>
        <v>0.10664147968926686</v>
      </c>
      <c r="K4" s="14"/>
    </row>
    <row r="5" spans="1:11" ht="24.75" customHeight="1" x14ac:dyDescent="0.25">
      <c r="A5" s="6" t="s">
        <v>53</v>
      </c>
      <c r="B5" s="15" t="s">
        <v>1</v>
      </c>
      <c r="C5" s="12">
        <f>SUM(C6:C12)</f>
        <v>1932523254.23</v>
      </c>
      <c r="D5" s="12">
        <f t="shared" ref="D5:E5" si="0">SUM(D6:D12)</f>
        <v>1110256611.1799998</v>
      </c>
      <c r="E5" s="12">
        <f t="shared" si="0"/>
        <v>1102399704.27</v>
      </c>
      <c r="F5" s="11">
        <f t="shared" ref="F5:F55" si="1">E5/D5</f>
        <v>0.99292334147720196</v>
      </c>
      <c r="G5" s="11">
        <f t="shared" ref="G5:G10" si="2">E5/C5</f>
        <v>0.57044576403260061</v>
      </c>
      <c r="H5" s="12">
        <v>950009369.29999995</v>
      </c>
      <c r="I5" s="11">
        <f t="shared" ref="I5:I54" si="3">(E5-H5)/H5</f>
        <v>0.16040929689176281</v>
      </c>
      <c r="K5" s="14"/>
    </row>
    <row r="6" spans="1:11" ht="24" x14ac:dyDescent="0.25">
      <c r="A6" s="7" t="s">
        <v>54</v>
      </c>
      <c r="B6" s="17" t="s">
        <v>2</v>
      </c>
      <c r="C6" s="10">
        <v>8416124.9000000004</v>
      </c>
      <c r="D6" s="10">
        <v>5949929.71</v>
      </c>
      <c r="E6" s="10">
        <v>5545929.71</v>
      </c>
      <c r="F6" s="11">
        <f t="shared" si="1"/>
        <v>0.93210003820364462</v>
      </c>
      <c r="G6" s="11">
        <f t="shared" si="2"/>
        <v>0.65896475823451717</v>
      </c>
      <c r="H6" s="10">
        <v>2621736.5499999998</v>
      </c>
      <c r="I6" s="11">
        <f t="shared" si="3"/>
        <v>1.115364989666868</v>
      </c>
    </row>
    <row r="7" spans="1:11" ht="36" x14ac:dyDescent="0.25">
      <c r="A7" s="7" t="s">
        <v>55</v>
      </c>
      <c r="B7" s="17" t="s">
        <v>3</v>
      </c>
      <c r="C7" s="10">
        <v>25800900</v>
      </c>
      <c r="D7" s="10">
        <v>22216900</v>
      </c>
      <c r="E7" s="10">
        <v>18817506.510000002</v>
      </c>
      <c r="F7" s="11">
        <f t="shared" si="1"/>
        <v>0.84699064721000683</v>
      </c>
      <c r="G7" s="11">
        <f t="shared" si="2"/>
        <v>0.72933527551364496</v>
      </c>
      <c r="H7" s="10">
        <v>14665078.93</v>
      </c>
      <c r="I7" s="11">
        <f t="shared" si="3"/>
        <v>0.28315071468899361</v>
      </c>
    </row>
    <row r="8" spans="1:11" ht="36" x14ac:dyDescent="0.25">
      <c r="A8" s="7" t="s">
        <v>56</v>
      </c>
      <c r="B8" s="17" t="s">
        <v>4</v>
      </c>
      <c r="C8" s="10">
        <v>619557635.13999999</v>
      </c>
      <c r="D8" s="10">
        <v>440950899.82999998</v>
      </c>
      <c r="E8" s="10">
        <v>437975399.80000001</v>
      </c>
      <c r="F8" s="11">
        <f t="shared" si="1"/>
        <v>0.99325208309780721</v>
      </c>
      <c r="G8" s="11">
        <f t="shared" si="2"/>
        <v>0.70691631409082989</v>
      </c>
      <c r="H8" s="10">
        <v>358338837.13</v>
      </c>
      <c r="I8" s="11">
        <f t="shared" si="3"/>
        <v>0.22223815678987946</v>
      </c>
    </row>
    <row r="9" spans="1:11" ht="24" x14ac:dyDescent="0.25">
      <c r="A9" s="7" t="s">
        <v>57</v>
      </c>
      <c r="B9" s="17" t="s">
        <v>5</v>
      </c>
      <c r="C9" s="10">
        <v>77274570</v>
      </c>
      <c r="D9" s="10">
        <v>56612220.659999996</v>
      </c>
      <c r="E9" s="10">
        <v>56610849.68</v>
      </c>
      <c r="F9" s="11">
        <f t="shared" si="1"/>
        <v>0.9999757829672814</v>
      </c>
      <c r="G9" s="11">
        <f t="shared" si="2"/>
        <v>0.73259352565792346</v>
      </c>
      <c r="H9" s="10">
        <v>45510681.640000001</v>
      </c>
      <c r="I9" s="11">
        <f t="shared" si="3"/>
        <v>0.24390247827542755</v>
      </c>
    </row>
    <row r="10" spans="1:11" x14ac:dyDescent="0.25">
      <c r="A10" s="7" t="s">
        <v>58</v>
      </c>
      <c r="B10" s="17" t="s">
        <v>6</v>
      </c>
      <c r="C10" s="10">
        <v>31013837</v>
      </c>
      <c r="D10" s="10">
        <v>31013837</v>
      </c>
      <c r="E10" s="10">
        <v>31013837</v>
      </c>
      <c r="F10" s="11">
        <f t="shared" si="1"/>
        <v>1</v>
      </c>
      <c r="G10" s="11">
        <f t="shared" si="2"/>
        <v>1</v>
      </c>
      <c r="H10" s="10">
        <v>6401420.5999999996</v>
      </c>
      <c r="I10" s="11">
        <f t="shared" si="3"/>
        <v>3.8448366289195244</v>
      </c>
    </row>
    <row r="11" spans="1:11" x14ac:dyDescent="0.25">
      <c r="A11" s="7" t="s">
        <v>59</v>
      </c>
      <c r="B11" s="17" t="s">
        <v>7</v>
      </c>
      <c r="C11" s="10">
        <v>20000000</v>
      </c>
      <c r="D11" s="10">
        <v>0</v>
      </c>
      <c r="E11" s="10">
        <v>0</v>
      </c>
      <c r="F11" s="11">
        <v>0</v>
      </c>
      <c r="G11" s="11">
        <f t="shared" ref="G11:G56" si="4">E11/C11</f>
        <v>0</v>
      </c>
      <c r="H11" s="10">
        <v>0</v>
      </c>
      <c r="I11" s="11">
        <v>0</v>
      </c>
    </row>
    <row r="12" spans="1:11" x14ac:dyDescent="0.25">
      <c r="A12" s="7" t="s">
        <v>60</v>
      </c>
      <c r="B12" s="17" t="s">
        <v>8</v>
      </c>
      <c r="C12" s="10">
        <v>1150460187.1900001</v>
      </c>
      <c r="D12" s="10">
        <v>553512823.98000002</v>
      </c>
      <c r="E12" s="10">
        <v>552436181.57000005</v>
      </c>
      <c r="F12" s="11">
        <f t="shared" si="1"/>
        <v>0.99805489166039829</v>
      </c>
      <c r="G12" s="11">
        <f t="shared" si="4"/>
        <v>0.48018713530567786</v>
      </c>
      <c r="H12" s="10">
        <v>522471614.44999999</v>
      </c>
      <c r="I12" s="11">
        <f>(E12-H12)/H12</f>
        <v>5.7351569523147065E-2</v>
      </c>
    </row>
    <row r="13" spans="1:11" ht="25.5" x14ac:dyDescent="0.25">
      <c r="A13" s="6" t="s">
        <v>112</v>
      </c>
      <c r="B13" s="15" t="s">
        <v>114</v>
      </c>
      <c r="C13" s="13">
        <f>C14</f>
        <v>6000000</v>
      </c>
      <c r="D13" s="13">
        <f t="shared" ref="D13:H13" si="5">D14</f>
        <v>0</v>
      </c>
      <c r="E13" s="13">
        <f t="shared" si="5"/>
        <v>0</v>
      </c>
      <c r="F13" s="11">
        <v>0</v>
      </c>
      <c r="G13" s="11">
        <v>0</v>
      </c>
      <c r="H13" s="13">
        <f t="shared" si="5"/>
        <v>0</v>
      </c>
      <c r="I13" s="11">
        <v>0</v>
      </c>
    </row>
    <row r="14" spans="1:11" x14ac:dyDescent="0.25">
      <c r="A14" s="7" t="s">
        <v>113</v>
      </c>
      <c r="B14" s="17" t="s">
        <v>115</v>
      </c>
      <c r="C14" s="10">
        <v>6000000</v>
      </c>
      <c r="D14" s="10">
        <v>0</v>
      </c>
      <c r="E14" s="10">
        <v>0</v>
      </c>
      <c r="F14" s="11">
        <v>0</v>
      </c>
      <c r="G14" s="11">
        <v>0</v>
      </c>
      <c r="H14" s="10">
        <v>0</v>
      </c>
      <c r="I14" s="11">
        <v>0</v>
      </c>
    </row>
    <row r="15" spans="1:11" ht="25.5" x14ac:dyDescent="0.25">
      <c r="A15" s="6" t="s">
        <v>61</v>
      </c>
      <c r="B15" s="15" t="s">
        <v>9</v>
      </c>
      <c r="C15" s="13">
        <f>SUM(C16:C18)</f>
        <v>269235500</v>
      </c>
      <c r="D15" s="13">
        <f t="shared" ref="D15:E15" si="6">SUM(D16:D18)</f>
        <v>174742972.69999999</v>
      </c>
      <c r="E15" s="13">
        <f t="shared" si="6"/>
        <v>172792706.53</v>
      </c>
      <c r="F15" s="11">
        <f>E15/D15</f>
        <v>0.98883922975633354</v>
      </c>
      <c r="G15" s="11">
        <f t="shared" si="4"/>
        <v>0.64179020422641142</v>
      </c>
      <c r="H15" s="13">
        <v>130188649.34999999</v>
      </c>
      <c r="I15" s="11">
        <f t="shared" si="3"/>
        <v>0.32724863029696999</v>
      </c>
      <c r="K15" s="14"/>
    </row>
    <row r="16" spans="1:11" ht="24" x14ac:dyDescent="0.25">
      <c r="A16" s="7" t="s">
        <v>62</v>
      </c>
      <c r="B16" s="17" t="s">
        <v>10</v>
      </c>
      <c r="C16" s="10">
        <v>9539295</v>
      </c>
      <c r="D16" s="10">
        <v>5575503.9699999997</v>
      </c>
      <c r="E16" s="10">
        <v>5575503.9699999997</v>
      </c>
      <c r="F16" s="11">
        <f t="shared" si="1"/>
        <v>1</v>
      </c>
      <c r="G16" s="11">
        <f t="shared" si="4"/>
        <v>0.58447757093160446</v>
      </c>
      <c r="H16" s="10">
        <v>4979130.87</v>
      </c>
      <c r="I16" s="11">
        <f t="shared" si="3"/>
        <v>0.11977453808118114</v>
      </c>
    </row>
    <row r="17" spans="1:11" ht="24" x14ac:dyDescent="0.25">
      <c r="A17" s="7" t="s">
        <v>102</v>
      </c>
      <c r="B17" s="17" t="s">
        <v>103</v>
      </c>
      <c r="C17" s="10">
        <v>109853080</v>
      </c>
      <c r="D17" s="10">
        <v>79319335.530000001</v>
      </c>
      <c r="E17" s="10">
        <v>79318070.310000002</v>
      </c>
      <c r="F17" s="11">
        <f t="shared" si="1"/>
        <v>0.99998404903430493</v>
      </c>
      <c r="G17" s="11">
        <f t="shared" si="4"/>
        <v>0.7220377463244545</v>
      </c>
      <c r="H17" s="10">
        <v>68759072.25</v>
      </c>
      <c r="I17" s="11">
        <f t="shared" si="3"/>
        <v>0.1535651618685126</v>
      </c>
    </row>
    <row r="18" spans="1:11" ht="24" x14ac:dyDescent="0.25">
      <c r="A18" s="7" t="s">
        <v>63</v>
      </c>
      <c r="B18" s="17" t="s">
        <v>11</v>
      </c>
      <c r="C18" s="10">
        <v>149843125</v>
      </c>
      <c r="D18" s="10">
        <v>89848133.200000003</v>
      </c>
      <c r="E18" s="10">
        <v>87899132.25</v>
      </c>
      <c r="F18" s="11">
        <f t="shared" si="1"/>
        <v>0.97830783032896662</v>
      </c>
      <c r="G18" s="11">
        <f t="shared" si="4"/>
        <v>0.58660770889555325</v>
      </c>
      <c r="H18" s="10">
        <v>56450446.229999997</v>
      </c>
      <c r="I18" s="11">
        <f t="shared" si="3"/>
        <v>0.55710252301401519</v>
      </c>
    </row>
    <row r="19" spans="1:11" ht="35.25" customHeight="1" x14ac:dyDescent="0.25">
      <c r="A19" s="6" t="s">
        <v>64</v>
      </c>
      <c r="B19" s="15" t="s">
        <v>12</v>
      </c>
      <c r="C19" s="13">
        <f>SUM(C20:C23)</f>
        <v>1193896956.5699999</v>
      </c>
      <c r="D19" s="13">
        <f t="shared" ref="D19:E19" si="7">SUM(D20:D23)</f>
        <v>791560753.61000001</v>
      </c>
      <c r="E19" s="13">
        <f t="shared" si="7"/>
        <v>442144350.73000002</v>
      </c>
      <c r="F19" s="11">
        <f t="shared" si="1"/>
        <v>0.55857285585920224</v>
      </c>
      <c r="G19" s="11">
        <f t="shared" si="4"/>
        <v>0.37033711183941398</v>
      </c>
      <c r="H19" s="13">
        <v>702865422.88999999</v>
      </c>
      <c r="I19" s="11">
        <f t="shared" si="3"/>
        <v>-0.37094024498741546</v>
      </c>
      <c r="K19" s="14"/>
    </row>
    <row r="20" spans="1:11" x14ac:dyDescent="0.25">
      <c r="A20" s="7" t="s">
        <v>65</v>
      </c>
      <c r="B20" s="17" t="s">
        <v>52</v>
      </c>
      <c r="C20" s="10">
        <v>57044000</v>
      </c>
      <c r="D20" s="10">
        <v>8479768.3399999999</v>
      </c>
      <c r="E20" s="10">
        <v>8479768.3399999999</v>
      </c>
      <c r="F20" s="11">
        <f t="shared" si="1"/>
        <v>1</v>
      </c>
      <c r="G20" s="11">
        <f t="shared" si="4"/>
        <v>0.14865311584040389</v>
      </c>
      <c r="H20" s="10">
        <v>20258543.489999998</v>
      </c>
      <c r="I20" s="11">
        <f t="shared" si="3"/>
        <v>-0.58142260601381468</v>
      </c>
    </row>
    <row r="21" spans="1:11" x14ac:dyDescent="0.25">
      <c r="A21" s="7" t="s">
        <v>66</v>
      </c>
      <c r="B21" s="17" t="s">
        <v>13</v>
      </c>
      <c r="C21" s="10">
        <v>125718750</v>
      </c>
      <c r="D21" s="10">
        <v>113302474.18000001</v>
      </c>
      <c r="E21" s="10">
        <v>113302474.18000001</v>
      </c>
      <c r="F21" s="11">
        <f t="shared" si="1"/>
        <v>1</v>
      </c>
      <c r="G21" s="11">
        <f t="shared" si="4"/>
        <v>0.90123767679840916</v>
      </c>
      <c r="H21" s="10">
        <v>76948722.819999993</v>
      </c>
      <c r="I21" s="11">
        <f t="shared" si="3"/>
        <v>0.47244125734275594</v>
      </c>
    </row>
    <row r="22" spans="1:11" x14ac:dyDescent="0.25">
      <c r="A22" s="7" t="s">
        <v>67</v>
      </c>
      <c r="B22" s="17" t="s">
        <v>14</v>
      </c>
      <c r="C22" s="10">
        <v>956591264.02999997</v>
      </c>
      <c r="D22" s="10">
        <v>643526998.10000002</v>
      </c>
      <c r="E22" s="10">
        <v>294111682.98000002</v>
      </c>
      <c r="F22" s="11">
        <f t="shared" si="1"/>
        <v>0.45703083763130153</v>
      </c>
      <c r="G22" s="11">
        <f t="shared" si="4"/>
        <v>0.30745804821689893</v>
      </c>
      <c r="H22" s="10">
        <v>584435345.82000005</v>
      </c>
      <c r="I22" s="11">
        <f t="shared" si="3"/>
        <v>-0.49675924790732401</v>
      </c>
    </row>
    <row r="23" spans="1:11" x14ac:dyDescent="0.25">
      <c r="A23" s="7" t="s">
        <v>68</v>
      </c>
      <c r="B23" s="17" t="s">
        <v>15</v>
      </c>
      <c r="C23" s="10">
        <v>54542942.539999999</v>
      </c>
      <c r="D23" s="10">
        <v>26251512.989999998</v>
      </c>
      <c r="E23" s="10">
        <v>26250425.23</v>
      </c>
      <c r="F23" s="11">
        <f t="shared" si="1"/>
        <v>0.99995856391209104</v>
      </c>
      <c r="G23" s="11">
        <f t="shared" si="4"/>
        <v>0.48127996047790789</v>
      </c>
      <c r="H23" s="10">
        <v>21222810.760000002</v>
      </c>
      <c r="I23" s="11">
        <f t="shared" si="3"/>
        <v>0.23689672997866371</v>
      </c>
    </row>
    <row r="24" spans="1:11" ht="26.25" customHeight="1" x14ac:dyDescent="0.25">
      <c r="A24" s="6" t="s">
        <v>69</v>
      </c>
      <c r="B24" s="15" t="s">
        <v>16</v>
      </c>
      <c r="C24" s="13">
        <f>SUM(C25:C28)</f>
        <v>5402249315.75</v>
      </c>
      <c r="D24" s="13">
        <f t="shared" ref="D24:E24" si="8">SUM(D25:D28)</f>
        <v>2630145649.5599999</v>
      </c>
      <c r="E24" s="13">
        <f t="shared" si="8"/>
        <v>2349414049.3200002</v>
      </c>
      <c r="F24" s="11">
        <f t="shared" si="1"/>
        <v>0.89326385773085848</v>
      </c>
      <c r="G24" s="11">
        <f t="shared" si="4"/>
        <v>0.43489552443838453</v>
      </c>
      <c r="H24" s="13">
        <v>2029564831.7</v>
      </c>
      <c r="I24" s="11">
        <f t="shared" si="3"/>
        <v>0.15759497436309469</v>
      </c>
      <c r="K24" s="14"/>
    </row>
    <row r="25" spans="1:11" x14ac:dyDescent="0.25">
      <c r="A25" s="7" t="s">
        <v>70</v>
      </c>
      <c r="B25" s="17" t="s">
        <v>17</v>
      </c>
      <c r="C25" s="10">
        <v>834747860.13999999</v>
      </c>
      <c r="D25" s="10">
        <v>220576303.81</v>
      </c>
      <c r="E25" s="10">
        <v>214781259.06999999</v>
      </c>
      <c r="F25" s="11">
        <f t="shared" si="1"/>
        <v>0.9737277094597081</v>
      </c>
      <c r="G25" s="11">
        <f t="shared" si="4"/>
        <v>0.25730076029662163</v>
      </c>
      <c r="H25" s="10">
        <v>47423635.130000003</v>
      </c>
      <c r="I25" s="11">
        <f t="shared" si="3"/>
        <v>3.5289918936250046</v>
      </c>
    </row>
    <row r="26" spans="1:11" x14ac:dyDescent="0.25">
      <c r="A26" s="7" t="s">
        <v>71</v>
      </c>
      <c r="B26" s="17" t="s">
        <v>18</v>
      </c>
      <c r="C26" s="10">
        <v>1779415979.4100001</v>
      </c>
      <c r="D26" s="10">
        <v>707128536.66999996</v>
      </c>
      <c r="E26" s="10">
        <v>495724196.19999999</v>
      </c>
      <c r="F26" s="11">
        <f t="shared" si="1"/>
        <v>0.70103831268705064</v>
      </c>
      <c r="G26" s="11">
        <f t="shared" si="4"/>
        <v>0.27858814461381143</v>
      </c>
      <c r="H26" s="10">
        <v>553991317.62</v>
      </c>
      <c r="I26" s="11">
        <f t="shared" si="3"/>
        <v>-0.10517695777313113</v>
      </c>
    </row>
    <row r="27" spans="1:11" x14ac:dyDescent="0.25">
      <c r="A27" s="7" t="s">
        <v>72</v>
      </c>
      <c r="B27" s="17" t="s">
        <v>19</v>
      </c>
      <c r="C27" s="10">
        <v>2706095796.1999998</v>
      </c>
      <c r="D27" s="10">
        <v>1650532093.05</v>
      </c>
      <c r="E27" s="10">
        <v>1586999878.02</v>
      </c>
      <c r="F27" s="11">
        <f t="shared" si="1"/>
        <v>0.96150804016624758</v>
      </c>
      <c r="G27" s="11">
        <f t="shared" si="4"/>
        <v>0.58645369474669895</v>
      </c>
      <c r="H27" s="10">
        <v>1313252885.48</v>
      </c>
      <c r="I27" s="11">
        <f t="shared" si="3"/>
        <v>0.20844956486803695</v>
      </c>
    </row>
    <row r="28" spans="1:11" x14ac:dyDescent="0.25">
      <c r="A28" s="7" t="s">
        <v>73</v>
      </c>
      <c r="B28" s="17" t="s">
        <v>20</v>
      </c>
      <c r="C28" s="10">
        <v>81989680</v>
      </c>
      <c r="D28" s="10">
        <v>51908716.030000001</v>
      </c>
      <c r="E28" s="10">
        <v>51908716.030000001</v>
      </c>
      <c r="F28" s="11">
        <f t="shared" si="1"/>
        <v>1</v>
      </c>
      <c r="G28" s="11">
        <f t="shared" si="4"/>
        <v>0.63311280187945607</v>
      </c>
      <c r="H28" s="10">
        <v>114896993.47</v>
      </c>
      <c r="I28" s="11">
        <f t="shared" si="3"/>
        <v>-0.5482151929105652</v>
      </c>
    </row>
    <row r="29" spans="1:11" ht="26.25" customHeight="1" x14ac:dyDescent="0.25">
      <c r="A29" s="6" t="s">
        <v>74</v>
      </c>
      <c r="B29" s="15" t="s">
        <v>21</v>
      </c>
      <c r="C29" s="13">
        <f>SUM(C30)</f>
        <v>13670760</v>
      </c>
      <c r="D29" s="13">
        <f t="shared" ref="D29:E29" si="9">SUM(D30)</f>
        <v>2991896.8</v>
      </c>
      <c r="E29" s="13">
        <f t="shared" si="9"/>
        <v>2991896.8</v>
      </c>
      <c r="F29" s="11">
        <f t="shared" si="1"/>
        <v>1</v>
      </c>
      <c r="G29" s="11">
        <f t="shared" si="4"/>
        <v>0.21885372868809047</v>
      </c>
      <c r="H29" s="13">
        <v>43973577.859999999</v>
      </c>
      <c r="I29" s="11">
        <f t="shared" si="3"/>
        <v>-0.93196148811167046</v>
      </c>
      <c r="K29" s="14"/>
    </row>
    <row r="30" spans="1:11" x14ac:dyDescent="0.25">
      <c r="A30" s="7" t="s">
        <v>75</v>
      </c>
      <c r="B30" s="17" t="s">
        <v>22</v>
      </c>
      <c r="C30" s="10">
        <v>13670760</v>
      </c>
      <c r="D30" s="10">
        <v>2991896.8</v>
      </c>
      <c r="E30" s="10">
        <v>2991896.8</v>
      </c>
      <c r="F30" s="11">
        <f t="shared" si="1"/>
        <v>1</v>
      </c>
      <c r="G30" s="11">
        <f t="shared" si="4"/>
        <v>0.21885372868809047</v>
      </c>
      <c r="H30" s="10">
        <v>43973577.859999999</v>
      </c>
      <c r="I30" s="11">
        <f t="shared" si="3"/>
        <v>-0.93196148811167046</v>
      </c>
    </row>
    <row r="31" spans="1:11" ht="25.5" customHeight="1" x14ac:dyDescent="0.25">
      <c r="A31" s="6" t="s">
        <v>76</v>
      </c>
      <c r="B31" s="15" t="s">
        <v>23</v>
      </c>
      <c r="C31" s="13">
        <f>SUM(C32:C37)</f>
        <v>13731311767.98</v>
      </c>
      <c r="D31" s="13">
        <f>SUM(D32:D37)</f>
        <v>9300409016.9899998</v>
      </c>
      <c r="E31" s="13">
        <f t="shared" ref="D31:E31" si="10">SUM(E32:E37)</f>
        <v>9297997505.0500011</v>
      </c>
      <c r="F31" s="11">
        <f t="shared" si="1"/>
        <v>0.99974070904455992</v>
      </c>
      <c r="G31" s="11">
        <f t="shared" si="4"/>
        <v>0.67713832896373172</v>
      </c>
      <c r="H31" s="13">
        <v>7805688965.6700001</v>
      </c>
      <c r="I31" s="11">
        <f t="shared" si="3"/>
        <v>0.19118216802428137</v>
      </c>
      <c r="K31" s="14"/>
    </row>
    <row r="32" spans="1:11" x14ac:dyDescent="0.25">
      <c r="A32" s="7" t="s">
        <v>77</v>
      </c>
      <c r="B32" s="20" t="s">
        <v>24</v>
      </c>
      <c r="C32" s="10">
        <v>3844840420.7600002</v>
      </c>
      <c r="D32" s="10">
        <v>2548147416.8299999</v>
      </c>
      <c r="E32" s="10">
        <v>2547250225.5100002</v>
      </c>
      <c r="F32" s="11">
        <f t="shared" si="1"/>
        <v>0.99964790446813478</v>
      </c>
      <c r="G32" s="11">
        <f t="shared" si="4"/>
        <v>0.66251130001553915</v>
      </c>
      <c r="H32" s="10">
        <v>2122970557.6700001</v>
      </c>
      <c r="I32" s="11">
        <f t="shared" si="3"/>
        <v>0.19985188504246382</v>
      </c>
    </row>
    <row r="33" spans="1:11" x14ac:dyDescent="0.25">
      <c r="A33" s="7" t="s">
        <v>78</v>
      </c>
      <c r="B33" s="17" t="s">
        <v>25</v>
      </c>
      <c r="C33" s="10">
        <v>9125623123.6499996</v>
      </c>
      <c r="D33" s="10">
        <v>6261907113.0799999</v>
      </c>
      <c r="E33" s="10">
        <v>6260442792.46</v>
      </c>
      <c r="F33" s="11">
        <f t="shared" si="1"/>
        <v>0.99976615420932369</v>
      </c>
      <c r="G33" s="11">
        <f t="shared" si="4"/>
        <v>0.68602907523491874</v>
      </c>
      <c r="H33" s="10">
        <v>5177359040.3199997</v>
      </c>
      <c r="I33" s="11">
        <f t="shared" si="3"/>
        <v>0.2091961835571399</v>
      </c>
    </row>
    <row r="34" spans="1:11" x14ac:dyDescent="0.25">
      <c r="A34" s="7" t="s">
        <v>79</v>
      </c>
      <c r="B34" s="17" t="s">
        <v>26</v>
      </c>
      <c r="C34" s="10">
        <v>545153564.86000001</v>
      </c>
      <c r="D34" s="10">
        <v>333975578.25</v>
      </c>
      <c r="E34" s="10">
        <v>333975578.25</v>
      </c>
      <c r="F34" s="11">
        <f t="shared" si="1"/>
        <v>1</v>
      </c>
      <c r="G34" s="11">
        <f t="shared" si="4"/>
        <v>0.61262660611192687</v>
      </c>
      <c r="H34" s="10">
        <v>373319596.85000002</v>
      </c>
      <c r="I34" s="11">
        <f t="shared" si="3"/>
        <v>-0.10538964182962103</v>
      </c>
    </row>
    <row r="35" spans="1:11" ht="24" x14ac:dyDescent="0.25">
      <c r="A35" s="7" t="s">
        <v>80</v>
      </c>
      <c r="B35" s="17" t="s">
        <v>27</v>
      </c>
      <c r="C35" s="10">
        <v>2578500</v>
      </c>
      <c r="D35" s="10">
        <v>1304134.1399999999</v>
      </c>
      <c r="E35" s="10">
        <v>1254134.1399999999</v>
      </c>
      <c r="F35" s="11">
        <f t="shared" si="1"/>
        <v>0.96166038564100464</v>
      </c>
      <c r="G35" s="11">
        <f t="shared" si="4"/>
        <v>0.48638128369206901</v>
      </c>
      <c r="H35" s="10">
        <v>890261.27</v>
      </c>
      <c r="I35" s="11">
        <f t="shared" si="3"/>
        <v>0.40872593502803944</v>
      </c>
    </row>
    <row r="36" spans="1:11" x14ac:dyDescent="0.25">
      <c r="A36" s="7" t="s">
        <v>81</v>
      </c>
      <c r="B36" s="17" t="s">
        <v>28</v>
      </c>
      <c r="C36" s="10">
        <v>108007388.20999999</v>
      </c>
      <c r="D36" s="10">
        <v>82812382.280000001</v>
      </c>
      <c r="E36" s="10">
        <v>82812382.280000001</v>
      </c>
      <c r="F36" s="11">
        <f t="shared" si="1"/>
        <v>1</v>
      </c>
      <c r="G36" s="11">
        <f t="shared" si="4"/>
        <v>0.76672886598263945</v>
      </c>
      <c r="H36" s="10">
        <v>75669778.310000002</v>
      </c>
      <c r="I36" s="11">
        <f t="shared" si="3"/>
        <v>9.4391765504301478E-2</v>
      </c>
    </row>
    <row r="37" spans="1:11" x14ac:dyDescent="0.25">
      <c r="A37" s="7" t="s">
        <v>82</v>
      </c>
      <c r="B37" s="17" t="s">
        <v>29</v>
      </c>
      <c r="C37" s="10">
        <v>105108770.5</v>
      </c>
      <c r="D37" s="10">
        <v>72262392.409999996</v>
      </c>
      <c r="E37" s="10">
        <v>72262392.409999996</v>
      </c>
      <c r="F37" s="11">
        <f t="shared" si="1"/>
        <v>1</v>
      </c>
      <c r="G37" s="11">
        <f t="shared" si="4"/>
        <v>0.68750107213936063</v>
      </c>
      <c r="H37" s="10">
        <v>55479731.25</v>
      </c>
      <c r="I37" s="11">
        <f t="shared" si="3"/>
        <v>0.30250076526821668</v>
      </c>
    </row>
    <row r="38" spans="1:11" ht="24" customHeight="1" x14ac:dyDescent="0.25">
      <c r="A38" s="6" t="s">
        <v>83</v>
      </c>
      <c r="B38" s="15" t="s">
        <v>30</v>
      </c>
      <c r="C38" s="13">
        <f>SUM(C39:C40)</f>
        <v>747165120.34000003</v>
      </c>
      <c r="D38" s="13">
        <f t="shared" ref="D38:E38" si="11">SUM(D39:D40)</f>
        <v>520608234.44999999</v>
      </c>
      <c r="E38" s="13">
        <f t="shared" si="11"/>
        <v>459988114.89999998</v>
      </c>
      <c r="F38" s="11">
        <f t="shared" si="1"/>
        <v>0.88355904586479983</v>
      </c>
      <c r="G38" s="11">
        <f t="shared" si="4"/>
        <v>0.61564452405203396</v>
      </c>
      <c r="H38" s="13">
        <v>720863750.38</v>
      </c>
      <c r="I38" s="11">
        <f t="shared" si="3"/>
        <v>-0.36189312521607675</v>
      </c>
      <c r="K38" s="14"/>
    </row>
    <row r="39" spans="1:11" x14ac:dyDescent="0.25">
      <c r="A39" s="7" t="s">
        <v>84</v>
      </c>
      <c r="B39" s="17" t="s">
        <v>31</v>
      </c>
      <c r="C39" s="10">
        <v>717640950.34000003</v>
      </c>
      <c r="D39" s="10">
        <v>501592084.43000001</v>
      </c>
      <c r="E39" s="10">
        <v>441030084.43000001</v>
      </c>
      <c r="F39" s="11">
        <f t="shared" si="1"/>
        <v>0.87926045509904416</v>
      </c>
      <c r="G39" s="11">
        <f t="shared" si="4"/>
        <v>0.61455534863367423</v>
      </c>
      <c r="H39" s="10">
        <v>705890884.00999999</v>
      </c>
      <c r="I39" s="11">
        <f t="shared" si="3"/>
        <v>-0.37521493134376255</v>
      </c>
    </row>
    <row r="40" spans="1:11" x14ac:dyDescent="0.25">
      <c r="A40" s="7" t="s">
        <v>85</v>
      </c>
      <c r="B40" s="17" t="s">
        <v>32</v>
      </c>
      <c r="C40" s="10">
        <v>29524170</v>
      </c>
      <c r="D40" s="10">
        <v>19016150.02</v>
      </c>
      <c r="E40" s="10">
        <v>18958030.469999999</v>
      </c>
      <c r="F40" s="11">
        <f t="shared" si="1"/>
        <v>0.9969436741959401</v>
      </c>
      <c r="G40" s="11">
        <f t="shared" si="4"/>
        <v>0.6421189984341642</v>
      </c>
      <c r="H40" s="10">
        <v>14972866.369999999</v>
      </c>
      <c r="I40" s="11">
        <f t="shared" si="3"/>
        <v>0.26615906410443707</v>
      </c>
    </row>
    <row r="41" spans="1:11" ht="24.75" customHeight="1" x14ac:dyDescent="0.25">
      <c r="A41" s="6" t="s">
        <v>86</v>
      </c>
      <c r="B41" s="15" t="s">
        <v>33</v>
      </c>
      <c r="C41" s="13">
        <f>SUM(C42)</f>
        <v>5260800</v>
      </c>
      <c r="D41" s="13">
        <f t="shared" ref="D41:E41" si="12">SUM(D42)</f>
        <v>2695498.85</v>
      </c>
      <c r="E41" s="13">
        <f t="shared" si="12"/>
        <v>2695498.85</v>
      </c>
      <c r="F41" s="11">
        <f t="shared" si="1"/>
        <v>1</v>
      </c>
      <c r="G41" s="11">
        <f t="shared" si="4"/>
        <v>0.51237432519768855</v>
      </c>
      <c r="H41" s="13">
        <v>5769775.8600000003</v>
      </c>
      <c r="I41" s="11">
        <f t="shared" si="3"/>
        <v>-0.53282433921098626</v>
      </c>
      <c r="K41" s="14"/>
    </row>
    <row r="42" spans="1:11" x14ac:dyDescent="0.25">
      <c r="A42" s="7" t="s">
        <v>87</v>
      </c>
      <c r="B42" s="17" t="s">
        <v>34</v>
      </c>
      <c r="C42" s="10">
        <v>5260800</v>
      </c>
      <c r="D42" s="10">
        <v>2695498.85</v>
      </c>
      <c r="E42" s="10">
        <v>2695498.85</v>
      </c>
      <c r="F42" s="11">
        <f t="shared" si="1"/>
        <v>1</v>
      </c>
      <c r="G42" s="11">
        <f t="shared" si="4"/>
        <v>0.51237432519768855</v>
      </c>
      <c r="H42" s="10">
        <v>5769775.8600000003</v>
      </c>
      <c r="I42" s="11">
        <f t="shared" si="3"/>
        <v>-0.53282433921098626</v>
      </c>
    </row>
    <row r="43" spans="1:11" ht="25.5" customHeight="1" x14ac:dyDescent="0.25">
      <c r="A43" s="6" t="s">
        <v>88</v>
      </c>
      <c r="B43" s="15" t="s">
        <v>35</v>
      </c>
      <c r="C43" s="13">
        <f>SUM(C44:C46)</f>
        <v>340196546.80000001</v>
      </c>
      <c r="D43" s="13">
        <f t="shared" ref="D43:E43" si="13">SUM(D44:D46)</f>
        <v>245687878.27000001</v>
      </c>
      <c r="E43" s="13">
        <f t="shared" si="13"/>
        <v>245687756.30000001</v>
      </c>
      <c r="F43" s="11">
        <f t="shared" si="1"/>
        <v>0.99999950355711131</v>
      </c>
      <c r="G43" s="11">
        <f t="shared" si="4"/>
        <v>0.72219356313583838</v>
      </c>
      <c r="H43" s="13">
        <v>275259544.63999999</v>
      </c>
      <c r="I43" s="11">
        <f t="shared" si="3"/>
        <v>-0.10743238124104156</v>
      </c>
      <c r="K43" s="14"/>
    </row>
    <row r="44" spans="1:11" x14ac:dyDescent="0.25">
      <c r="A44" s="7" t="s">
        <v>89</v>
      </c>
      <c r="B44" s="17" t="s">
        <v>36</v>
      </c>
      <c r="C44" s="10">
        <v>16796000</v>
      </c>
      <c r="D44" s="10">
        <v>10157402.42</v>
      </c>
      <c r="E44" s="10">
        <v>10157402.42</v>
      </c>
      <c r="F44" s="11">
        <f t="shared" si="1"/>
        <v>1</v>
      </c>
      <c r="G44" s="11">
        <f t="shared" si="4"/>
        <v>0.6047512753036437</v>
      </c>
      <c r="H44" s="10">
        <v>11280605.199999999</v>
      </c>
      <c r="I44" s="11">
        <f t="shared" si="3"/>
        <v>-9.9569372395020034E-2</v>
      </c>
    </row>
    <row r="45" spans="1:11" x14ac:dyDescent="0.25">
      <c r="A45" s="7" t="s">
        <v>90</v>
      </c>
      <c r="B45" s="17" t="s">
        <v>37</v>
      </c>
      <c r="C45" s="10">
        <v>73143000</v>
      </c>
      <c r="D45" s="10">
        <v>56928927.109999999</v>
      </c>
      <c r="E45" s="10">
        <v>56928927.109999999</v>
      </c>
      <c r="F45" s="11">
        <f t="shared" si="1"/>
        <v>1</v>
      </c>
      <c r="G45" s="11">
        <f t="shared" si="4"/>
        <v>0.77832365516864221</v>
      </c>
      <c r="H45" s="10">
        <v>59376927.009999998</v>
      </c>
      <c r="I45" s="11">
        <f t="shared" si="3"/>
        <v>-4.1228133944818619E-2</v>
      </c>
    </row>
    <row r="46" spans="1:11" x14ac:dyDescent="0.25">
      <c r="A46" s="7" t="s">
        <v>91</v>
      </c>
      <c r="B46" s="17" t="s">
        <v>38</v>
      </c>
      <c r="C46" s="10">
        <v>250257546.80000001</v>
      </c>
      <c r="D46" s="10">
        <v>178601548.74000001</v>
      </c>
      <c r="E46" s="10">
        <v>178601426.77000001</v>
      </c>
      <c r="F46" s="11">
        <f t="shared" si="1"/>
        <v>0.99999931708318957</v>
      </c>
      <c r="G46" s="11">
        <f t="shared" si="4"/>
        <v>0.71367049287322437</v>
      </c>
      <c r="H46" s="10">
        <v>204602012.43000001</v>
      </c>
      <c r="I46" s="11">
        <f t="shared" si="3"/>
        <v>-0.12707883637701517</v>
      </c>
    </row>
    <row r="47" spans="1:11" ht="24.75" customHeight="1" x14ac:dyDescent="0.25">
      <c r="A47" s="6" t="s">
        <v>92</v>
      </c>
      <c r="B47" s="15" t="s">
        <v>39</v>
      </c>
      <c r="C47" s="13">
        <f>SUM(C48:C50)</f>
        <v>715819500</v>
      </c>
      <c r="D47" s="13">
        <f t="shared" ref="D47:E47" si="14">SUM(D48:D50)</f>
        <v>477274501.55999994</v>
      </c>
      <c r="E47" s="13">
        <f t="shared" si="14"/>
        <v>477144501.55999994</v>
      </c>
      <c r="F47" s="11">
        <f t="shared" si="1"/>
        <v>0.99972762006020621</v>
      </c>
      <c r="G47" s="11">
        <f t="shared" si="4"/>
        <v>0.66657097433081935</v>
      </c>
      <c r="H47" s="13">
        <v>485078950.86000001</v>
      </c>
      <c r="I47" s="11">
        <f t="shared" si="3"/>
        <v>-1.6357026595223371E-2</v>
      </c>
      <c r="K47" s="14"/>
    </row>
    <row r="48" spans="1:11" x14ac:dyDescent="0.25">
      <c r="A48" s="7" t="s">
        <v>93</v>
      </c>
      <c r="B48" s="17" t="s">
        <v>40</v>
      </c>
      <c r="C48" s="10">
        <v>417377500</v>
      </c>
      <c r="D48" s="10">
        <v>271392882.25</v>
      </c>
      <c r="E48" s="10">
        <v>271262882.25</v>
      </c>
      <c r="F48" s="11">
        <f t="shared" si="1"/>
        <v>0.99952098964820957</v>
      </c>
      <c r="G48" s="11">
        <f t="shared" si="4"/>
        <v>0.64992215021173882</v>
      </c>
      <c r="H48" s="10">
        <v>307137894</v>
      </c>
      <c r="I48" s="11">
        <f t="shared" si="3"/>
        <v>-0.11680425128525496</v>
      </c>
    </row>
    <row r="49" spans="1:11" x14ac:dyDescent="0.25">
      <c r="A49" s="7" t="s">
        <v>94</v>
      </c>
      <c r="B49" s="17" t="s">
        <v>41</v>
      </c>
      <c r="C49" s="10">
        <v>184255000</v>
      </c>
      <c r="D49" s="10">
        <v>130936130.91</v>
      </c>
      <c r="E49" s="10">
        <v>130936130.91</v>
      </c>
      <c r="F49" s="11">
        <f t="shared" si="1"/>
        <v>1</v>
      </c>
      <c r="G49" s="11">
        <f t="shared" si="4"/>
        <v>0.71062457414995517</v>
      </c>
      <c r="H49" s="10">
        <v>101853497.86</v>
      </c>
      <c r="I49" s="11">
        <f t="shared" si="3"/>
        <v>0.28553396457699226</v>
      </c>
    </row>
    <row r="50" spans="1:11" x14ac:dyDescent="0.25">
      <c r="A50" s="7" t="s">
        <v>95</v>
      </c>
      <c r="B50" s="17" t="s">
        <v>42</v>
      </c>
      <c r="C50" s="10">
        <v>114187000</v>
      </c>
      <c r="D50" s="10">
        <v>74945488.400000006</v>
      </c>
      <c r="E50" s="10">
        <v>74945488.400000006</v>
      </c>
      <c r="F50" s="11">
        <f t="shared" si="1"/>
        <v>1</v>
      </c>
      <c r="G50" s="11">
        <f t="shared" si="4"/>
        <v>0.65633993712068806</v>
      </c>
      <c r="H50" s="10">
        <v>76087559</v>
      </c>
      <c r="I50" s="11">
        <f t="shared" si="3"/>
        <v>-1.5009951889769444E-2</v>
      </c>
    </row>
    <row r="51" spans="1:11" ht="20.25" customHeight="1" x14ac:dyDescent="0.25">
      <c r="A51" s="6" t="s">
        <v>96</v>
      </c>
      <c r="B51" s="15" t="s">
        <v>43</v>
      </c>
      <c r="C51" s="13">
        <f>SUM(C52:C54)</f>
        <v>76733257</v>
      </c>
      <c r="D51" s="13">
        <f t="shared" ref="D51:E51" si="15">SUM(D52:D54)</f>
        <v>42168842.270000003</v>
      </c>
      <c r="E51" s="13">
        <f t="shared" si="15"/>
        <v>42168842.270000003</v>
      </c>
      <c r="F51" s="11">
        <f t="shared" si="1"/>
        <v>1</v>
      </c>
      <c r="G51" s="11">
        <f t="shared" si="4"/>
        <v>0.54955105411464555</v>
      </c>
      <c r="H51" s="13">
        <v>39674314.539999999</v>
      </c>
      <c r="I51" s="11">
        <f t="shared" si="3"/>
        <v>6.2875131150281094E-2</v>
      </c>
      <c r="K51" s="14"/>
    </row>
    <row r="52" spans="1:11" x14ac:dyDescent="0.25">
      <c r="A52" s="7" t="s">
        <v>97</v>
      </c>
      <c r="B52" s="17" t="s">
        <v>44</v>
      </c>
      <c r="C52" s="10">
        <v>32694553</v>
      </c>
      <c r="D52" s="10">
        <v>19851722.690000001</v>
      </c>
      <c r="E52" s="10">
        <v>19851722.690000001</v>
      </c>
      <c r="F52" s="11">
        <f>E52/D52</f>
        <v>1</v>
      </c>
      <c r="G52" s="11">
        <f t="shared" si="4"/>
        <v>0.60718746300033533</v>
      </c>
      <c r="H52" s="10">
        <v>23665373.239999998</v>
      </c>
      <c r="I52" s="11">
        <f t="shared" si="3"/>
        <v>-0.1611489711708429</v>
      </c>
    </row>
    <row r="53" spans="1:11" x14ac:dyDescent="0.25">
      <c r="A53" s="7" t="s">
        <v>98</v>
      </c>
      <c r="B53" s="17" t="s">
        <v>45</v>
      </c>
      <c r="C53" s="10">
        <v>35478704</v>
      </c>
      <c r="D53" s="10">
        <v>19522625.98</v>
      </c>
      <c r="E53" s="10">
        <v>19522625.98</v>
      </c>
      <c r="F53" s="11">
        <f t="shared" si="1"/>
        <v>1</v>
      </c>
      <c r="G53" s="11">
        <f t="shared" si="4"/>
        <v>0.55026322212897072</v>
      </c>
      <c r="H53" s="10">
        <v>13860811.49</v>
      </c>
      <c r="I53" s="11">
        <f t="shared" si="3"/>
        <v>0.40847640804326385</v>
      </c>
    </row>
    <row r="54" spans="1:11" x14ac:dyDescent="0.25">
      <c r="A54" s="7" t="s">
        <v>99</v>
      </c>
      <c r="B54" s="17" t="s">
        <v>46</v>
      </c>
      <c r="C54" s="10">
        <v>8560000</v>
      </c>
      <c r="D54" s="10">
        <v>2794493.6</v>
      </c>
      <c r="E54" s="10">
        <v>2794493.6</v>
      </c>
      <c r="F54" s="11">
        <f>E54/D54</f>
        <v>1</v>
      </c>
      <c r="G54" s="11">
        <f t="shared" si="4"/>
        <v>0.32645953271028039</v>
      </c>
      <c r="H54" s="10">
        <v>2148129.81</v>
      </c>
      <c r="I54" s="11">
        <f t="shared" si="3"/>
        <v>0.30089605711490963</v>
      </c>
    </row>
    <row r="55" spans="1:11" ht="27" customHeight="1" x14ac:dyDescent="0.25">
      <c r="A55" s="6" t="s">
        <v>100</v>
      </c>
      <c r="B55" s="15" t="s">
        <v>47</v>
      </c>
      <c r="C55" s="13">
        <f>SUM(C56)</f>
        <v>83945000</v>
      </c>
      <c r="D55" s="13">
        <f t="shared" ref="D55:E55" si="16">SUM(D56)</f>
        <v>0.75</v>
      </c>
      <c r="E55" s="13">
        <f t="shared" si="16"/>
        <v>0</v>
      </c>
      <c r="F55" s="11">
        <f t="shared" si="1"/>
        <v>0</v>
      </c>
      <c r="G55" s="11">
        <f t="shared" si="4"/>
        <v>0</v>
      </c>
      <c r="H55" s="13">
        <v>0</v>
      </c>
      <c r="I55" s="11">
        <v>0</v>
      </c>
      <c r="K55" s="14"/>
    </row>
    <row r="56" spans="1:11" x14ac:dyDescent="0.25">
      <c r="A56" s="7" t="s">
        <v>101</v>
      </c>
      <c r="B56" s="17" t="s">
        <v>48</v>
      </c>
      <c r="C56" s="10">
        <v>83945000</v>
      </c>
      <c r="D56" s="10">
        <v>0.75</v>
      </c>
      <c r="E56" s="18">
        <v>0</v>
      </c>
      <c r="F56" s="11">
        <f>E56/D56</f>
        <v>0</v>
      </c>
      <c r="G56" s="11">
        <f t="shared" si="4"/>
        <v>0</v>
      </c>
      <c r="H56" s="10">
        <v>0</v>
      </c>
      <c r="I56" s="11">
        <v>0</v>
      </c>
    </row>
    <row r="57" spans="1:11" x14ac:dyDescent="0.25">
      <c r="A57" s="3"/>
      <c r="C57" s="8"/>
      <c r="D57" s="8"/>
      <c r="E57" s="8"/>
    </row>
    <row r="58" spans="1:11" x14ac:dyDescent="0.25">
      <c r="A58" s="4" t="s">
        <v>51</v>
      </c>
      <c r="C58" s="8"/>
      <c r="D58" s="8"/>
      <c r="E58" s="8"/>
    </row>
    <row r="59" spans="1:11" x14ac:dyDescent="0.25">
      <c r="C59" s="8"/>
      <c r="D59" s="8"/>
      <c r="E59" s="8"/>
    </row>
  </sheetData>
  <mergeCells count="1">
    <mergeCell ref="A1:I1"/>
  </mergeCells>
  <pageMargins left="0.7" right="0.7" top="0.75" bottom="0.75" header="0.3" footer="0.3"/>
  <pageSetup paperSize="9" scale="63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Миницкая Наталья Николаевна</cp:lastModifiedBy>
  <cp:lastPrinted>2023-10-31T07:17:03Z</cp:lastPrinted>
  <dcterms:created xsi:type="dcterms:W3CDTF">2017-12-11T14:03:53Z</dcterms:created>
  <dcterms:modified xsi:type="dcterms:W3CDTF">2023-10-31T11:49:55Z</dcterms:modified>
</cp:coreProperties>
</file>